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autoCompressPictures="0" defaultThemeVersion="124226"/>
  <mc:AlternateContent xmlns:mc="http://schemas.openxmlformats.org/markup-compatibility/2006">
    <mc:Choice Requires="x15">
      <x15ac:absPath xmlns:x15ac="http://schemas.microsoft.com/office/spreadsheetml/2010/11/ac" url="/Users/yufan2023mba/Downloads/"/>
    </mc:Choice>
  </mc:AlternateContent>
  <xr:revisionPtr revIDLastSave="0" documentId="13_ncr:1_{5A6FFD3F-4D86-CE41-A359-62969B9F970B}" xr6:coauthVersionLast="47" xr6:coauthVersionMax="47" xr10:uidLastSave="{00000000-0000-0000-0000-000000000000}"/>
  <bookViews>
    <workbookView xWindow="0" yWindow="760" windowWidth="34200" windowHeight="21380" activeTab="2" xr2:uid="{00000000-000D-0000-FFFF-FFFF00000000}"/>
  </bookViews>
  <sheets>
    <sheet name="Note" sheetId="6" r:id="rId1"/>
    <sheet name="Foreign Aid Expenditure" sheetId="1" r:id="rId2"/>
    <sheet name="Expenditure Graph" sheetId="5" r:id="rId3"/>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0" i="1" l="1"/>
  <c r="D21" i="1"/>
  <c r="B21" i="5" s="1"/>
  <c r="D22" i="1"/>
  <c r="B22" i="5" s="1"/>
  <c r="B20" i="5" l="1"/>
  <c r="B3" i="1"/>
  <c r="B4" i="1"/>
  <c r="B5" i="1"/>
  <c r="B6" i="1"/>
  <c r="B7" i="1"/>
  <c r="B8" i="1"/>
  <c r="B9" i="1"/>
  <c r="B10" i="1"/>
  <c r="B11" i="1"/>
  <c r="B12" i="1"/>
  <c r="B13" i="1"/>
  <c r="B14" i="1"/>
  <c r="B15" i="1"/>
  <c r="B16" i="1"/>
  <c r="B17" i="1"/>
  <c r="B18" i="1"/>
  <c r="B19" i="1"/>
  <c r="D9" i="1" l="1"/>
  <c r="B9" i="5" s="1"/>
  <c r="D15" i="1"/>
  <c r="B15" i="5" s="1"/>
  <c r="D13" i="1"/>
  <c r="B13" i="5" s="1"/>
  <c r="D4" i="1"/>
  <c r="B4" i="5" s="1"/>
  <c r="D17" i="1"/>
  <c r="B17" i="5" s="1"/>
  <c r="D8" i="1"/>
  <c r="B8" i="5" s="1"/>
  <c r="B14" i="5"/>
  <c r="D14" i="1"/>
  <c r="D5" i="1"/>
  <c r="B5" i="5" s="1"/>
  <c r="D12" i="1"/>
  <c r="B12" i="5" s="1"/>
  <c r="D19" i="1"/>
  <c r="B19" i="5" s="1"/>
  <c r="D11" i="1"/>
  <c r="B11" i="5" s="1"/>
  <c r="D3" i="1"/>
  <c r="B3" i="5" s="1"/>
  <c r="D16" i="1"/>
  <c r="B16" i="5" s="1"/>
  <c r="D7" i="1"/>
  <c r="B7" i="5" s="1"/>
  <c r="D6" i="1"/>
  <c r="B6" i="5" s="1"/>
  <c r="D18" i="1"/>
  <c r="B18" i="5" s="1"/>
  <c r="D10" i="1"/>
  <c r="B10" i="5" s="1"/>
</calcChain>
</file>

<file path=xl/sharedStrings.xml><?xml version="1.0" encoding="utf-8"?>
<sst xmlns="http://schemas.openxmlformats.org/spreadsheetml/2006/main" count="20" uniqueCount="18">
  <si>
    <t>Foreign Aid</t>
  </si>
  <si>
    <t>Year</t>
  </si>
  <si>
    <r>
      <rPr>
        <b/>
        <sz val="11"/>
        <color theme="1"/>
        <rFont val="Calibri"/>
        <family val="2"/>
        <scheme val="minor"/>
      </rPr>
      <t>Author:</t>
    </r>
    <r>
      <rPr>
        <sz val="11"/>
        <color theme="1"/>
        <rFont val="Calibri"/>
        <family val="2"/>
        <scheme val="minor"/>
      </rPr>
      <t xml:space="preserve"> Johns Hopkins China-Africa Research Initiative</t>
    </r>
  </si>
  <si>
    <t>Chinese Global Foreign Aid Expenditure</t>
  </si>
  <si>
    <t>US$ bn unadjusted</t>
  </si>
  <si>
    <t>Chinese Global Foregin Aid Expenditure, 2003-2019</t>
  </si>
  <si>
    <t>Foreign Aid (US$ billions)</t>
  </si>
  <si>
    <t>Foreign Aid (CNY billions)</t>
    <phoneticPr fontId="5" type="noConversion"/>
  </si>
  <si>
    <t>Exchange Rate (RMB/USD)</t>
  </si>
  <si>
    <r>
      <rPr>
        <b/>
        <sz val="11"/>
        <color theme="1"/>
        <rFont val="Calibri"/>
        <family val="2"/>
        <scheme val="minor"/>
      </rPr>
      <t>Updated</t>
    </r>
    <r>
      <rPr>
        <sz val="11"/>
        <color theme="1"/>
        <rFont val="Calibri"/>
        <family val="2"/>
        <scheme val="minor"/>
      </rPr>
      <t xml:space="preserve"> 12 Mar 2024</t>
    </r>
  </si>
  <si>
    <r>
      <rPr>
        <b/>
        <sz val="11"/>
        <color theme="1"/>
        <rFont val="Calibri"/>
        <family val="2"/>
        <scheme val="minor"/>
      </rPr>
      <t>Source:</t>
    </r>
    <r>
      <rPr>
        <sz val="11"/>
        <color theme="1"/>
        <rFont val="Calibri"/>
        <family val="2"/>
        <scheme val="minor"/>
      </rPr>
      <t xml:space="preserve"> National General Public Budget Expenditure - China Ministry of Finance, http://yss.mof.gov.cn/caizhengshuju/index.htm; Exchange Rate - International Monetary Fund, http://data.imf.org</t>
    </r>
  </si>
  <si>
    <r>
      <rPr>
        <b/>
        <sz val="11"/>
        <color theme="1"/>
        <rFont val="Calibri"/>
        <family val="2"/>
        <scheme val="minor"/>
      </rPr>
      <t xml:space="preserve">Title: </t>
    </r>
    <r>
      <rPr>
        <sz val="11"/>
        <color theme="1"/>
        <rFont val="Calibri"/>
        <family val="2"/>
        <scheme val="minor"/>
      </rPr>
      <t xml:space="preserve">Chinese Global Foreign Aid Expenditure </t>
    </r>
  </si>
  <si>
    <r>
      <rPr>
        <b/>
        <sz val="11"/>
        <color theme="1"/>
        <rFont val="Calibri"/>
        <family val="2"/>
        <scheme val="minor"/>
      </rPr>
      <t xml:space="preserve">Title: </t>
    </r>
    <r>
      <rPr>
        <sz val="11"/>
        <color theme="1"/>
        <rFont val="Calibri"/>
        <family val="2"/>
        <scheme val="minor"/>
      </rPr>
      <t>Chinese Global Foreign Aid Expenditure</t>
    </r>
  </si>
  <si>
    <r>
      <rPr>
        <b/>
        <sz val="11"/>
        <color theme="1"/>
        <rFont val="Calibri"/>
        <family val="2"/>
        <scheme val="minor"/>
      </rPr>
      <t>Source:</t>
    </r>
    <r>
      <rPr>
        <sz val="11"/>
        <color theme="1"/>
        <rFont val="Calibri"/>
        <family val="2"/>
        <scheme val="minor"/>
      </rPr>
      <t xml:space="preserve"> China Ministry of Finance, http://yss.mof.gov.cn/caizhengshuju/index.htm</t>
    </r>
  </si>
  <si>
    <t>CARI foreign aid data compilation</t>
  </si>
  <si>
    <t>CARI has combined and converted China’s officially published foreign aid data from the Ministry of Finance. All figures are reported in millions of USD using annual exchanges rates and are available for download in Excel format.</t>
  </si>
  <si>
    <t>Data</t>
  </si>
  <si>
    <t>1. Official data
China’s Ministry of Finance has been publishing China’s National General Public Budget Expenditure since 2003. The government’s yearly foreign aid expenditure is reported as a subcategory of diplomatic spending. It includes state expenditure on grants, interest-free loans, and interest subsidies for concessional loans (but not interest subsidies for preferential export buyer’s credits). In 2020, China’s Ministry of Finance began reporting interest subsidies as a subcategory of foreign aid, but the reporting stopped in 2023.
China’s foreign aid takes three main forms – grants, interest-free loans, and concessional loans, in addition to scholarships, medical teams, and other programs. According to a 2021 white paper on China’s international development cooperation published by the State Council of the PRC, “[Grants] are used to help other developing countries build small and medium-sized social welfare projects, human resource development cooperation, technical cooperation, material assistance, South-South cooperation assistance funds, and emergency humanitarian assistance… [Interest-free loans] are mainly used for public facilities and improving people’s livelihood… [Concessional loans] are provided for projects that can bring economic and social benefits, large- and medium-sized infrastructure projects.” Grants and interest-free loans are administered by the China International Development Cooperation Agency (CIDCA) while the Export-Import Bank of China offers concessional loans.
2. Other data sources
Due to the lack of transparency in China’s aid statistics, other efforts were undertaken to collect more information on China’s foreign aid, ranging from media-based, field-based, to extrapolating from official data. “Estimating China’s Foreign Aid: 2019-2020 Preliminary Figures”, by Kitano &amp; Miyabayashi at JICA Research Institute, provides an excellent overview of these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</si>
</sst>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9"/>
      <name val="Calibri"/>
      <family val="3"/>
      <charset val="134"/>
      <scheme val="minor"/>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8">
    <xf numFmtId="0" fontId="0" fillId="0" borderId="0" xfId="0"/>
    <xf numFmtId="0" fontId="0" fillId="0" borderId="0" xfId="0" applyAlignment="1">
      <alignment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xf numFmtId="0" fontId="2" fillId="0" borderId="0" xfId="0" applyFont="1" applyAlignment="1">
      <alignment wrapText="1"/>
    </xf>
    <xf numFmtId="0" fontId="0" fillId="3" borderId="0" xfId="0" applyFill="1" applyAlignment="1">
      <alignment horizontal="center" vertical="center"/>
    </xf>
    <xf numFmtId="164" fontId="2" fillId="2" borderId="1" xfId="1" applyNumberFormat="1" applyFont="1" applyFill="1" applyBorder="1" applyAlignment="1">
      <alignment horizontal="center" vertical="center" wrapText="1"/>
    </xf>
    <xf numFmtId="43" fontId="0" fillId="0" borderId="0" xfId="1" applyFont="1"/>
    <xf numFmtId="43" fontId="2" fillId="2" borderId="1" xfId="1" applyFont="1" applyFill="1" applyBorder="1" applyAlignment="1">
      <alignment horizontal="center" vertical="center" wrapText="1"/>
    </xf>
    <xf numFmtId="0" fontId="0" fillId="0" borderId="0" xfId="0" applyAlignment="1">
      <alignment horizontal="center"/>
    </xf>
    <xf numFmtId="43" fontId="0" fillId="0" borderId="0" xfId="1" applyFont="1" applyAlignment="1">
      <alignment horizontal="center"/>
    </xf>
    <xf numFmtId="2" fontId="0" fillId="0" borderId="0" xfId="1" applyNumberFormat="1" applyFont="1" applyAlignment="1">
      <alignment horizontal="center"/>
    </xf>
    <xf numFmtId="2" fontId="0" fillId="0" borderId="0" xfId="0" applyNumberFormat="1" applyAlignment="1">
      <alignment horizontal="center"/>
    </xf>
    <xf numFmtId="0" fontId="0" fillId="3" borderId="0" xfId="0" applyFill="1" applyAlignment="1">
      <alignment horizontal="center"/>
    </xf>
    <xf numFmtId="0" fontId="0" fillId="0" borderId="0" xfId="0" applyAlignment="1">
      <alignment horizontal="center" vertical="center"/>
    </xf>
    <xf numFmtId="0" fontId="0" fillId="0" borderId="0" xfId="0" applyAlignment="1">
      <alignment horizontal="left" wrapText="1"/>
    </xf>
    <xf numFmtId="0" fontId="2" fillId="0" borderId="0" xfId="0" applyFont="1" applyAlignment="1">
      <alignment horizontal="center" vertical="center"/>
    </xf>
  </cellXfs>
  <cellStyles count="8">
    <cellStyle name="Comma" xfId="1" builtinId="3"/>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Global Foreign Aid Expenditure </a:t>
            </a:r>
          </a:p>
        </c:rich>
      </c:tx>
      <c:overlay val="0"/>
    </c:title>
    <c:autoTitleDeleted val="0"/>
    <c:plotArea>
      <c:layout>
        <c:manualLayout>
          <c:layoutTarget val="inner"/>
          <c:xMode val="edge"/>
          <c:yMode val="edge"/>
          <c:x val="0.11998676008164615"/>
          <c:y val="0.15807927230795796"/>
          <c:w val="0.83153915135608103"/>
          <c:h val="0.57229006553821504"/>
        </c:manualLayout>
      </c:layout>
      <c:barChart>
        <c:barDir val="col"/>
        <c:grouping val="stacked"/>
        <c:varyColors val="0"/>
        <c:ser>
          <c:idx val="1"/>
          <c:order val="1"/>
          <c:invertIfNegative val="0"/>
          <c:cat>
            <c:numRef>
              <c:f>'Expenditure Graph'!$A$3:$A$22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'Expenditure Graph'!$B$3:$B$22</c:f>
              <c:numCache>
                <c:formatCode>0.00</c:formatCode>
                <c:ptCount val="20"/>
                <c:pt idx="0">
                  <c:v>0.63102293856376113</c:v>
                </c:pt>
                <c:pt idx="1">
                  <c:v>0.73325432400864254</c:v>
                </c:pt>
                <c:pt idx="2">
                  <c:v>0.91172947103581914</c:v>
                </c:pt>
                <c:pt idx="3">
                  <c:v>1.0330549576792785</c:v>
                </c:pt>
                <c:pt idx="4">
                  <c:v>1.4661784225042747</c:v>
                </c:pt>
                <c:pt idx="5">
                  <c:v>1.807400137148844</c:v>
                </c:pt>
                <c:pt idx="6">
                  <c:v>1.9463021867276762</c:v>
                </c:pt>
                <c:pt idx="7">
                  <c:v>2.0107029635416147</c:v>
                </c:pt>
                <c:pt idx="8">
                  <c:v>2.4621365347541588</c:v>
                </c:pt>
                <c:pt idx="9">
                  <c:v>2.6448225177599141</c:v>
                </c:pt>
                <c:pt idx="10">
                  <c:v>2.7522054682430102</c:v>
                </c:pt>
                <c:pt idx="11">
                  <c:v>3.0045085071489308</c:v>
                </c:pt>
                <c:pt idx="12">
                  <c:v>3.1372196764890798</c:v>
                </c:pt>
                <c:pt idx="13">
                  <c:v>2.3660249012086605</c:v>
                </c:pt>
                <c:pt idx="14">
                  <c:v>2.5003125256253695</c:v>
                </c:pt>
                <c:pt idx="15">
                  <c:v>3.0925230396037136</c:v>
                </c:pt>
                <c:pt idx="16">
                  <c:v>3.1192529033962217</c:v>
                </c:pt>
                <c:pt idx="17">
                  <c:v>2.942281518446348</c:v>
                </c:pt>
                <c:pt idx="18">
                  <c:v>3.07955906867844</c:v>
                </c:pt>
                <c:pt idx="19">
                  <c:v>3.1136273856302594</c:v>
                </c:pt>
              </c:numCache>
            </c:numRef>
          </c:val>
          <c:extLst>
            <c:ext xmlns:c16="http://schemas.microsoft.com/office/drawing/2014/chart" uri="{C3380CC4-5D6E-409C-BE32-E72D297353CC}">
              <c16:uniqueId val="{00000003-6E63-4C66-BAE0-9FCEA66AE8A5}"/>
            </c:ext>
          </c:extLst>
        </c:ser>
        <c:dLbls>
          <c:showLegendKey val="0"/>
          <c:showVal val="0"/>
          <c:showCatName val="0"/>
          <c:showSerName val="0"/>
          <c:showPercent val="0"/>
          <c:showBubbleSize val="0"/>
        </c:dLbls>
        <c:gapWidth val="150"/>
        <c:overlap val="100"/>
        <c:axId val="173449600"/>
        <c:axId val="173451136"/>
        <c:extLst>
          <c:ext xmlns:c15="http://schemas.microsoft.com/office/drawing/2012/chart" uri="{02D57815-91ED-43cb-92C2-25804820EDAC}">
            <c15:filteredBarSeries>
              <c15:ser>
                <c:idx val="0"/>
                <c:order val="0"/>
                <c:tx>
                  <c:strRef>
                    <c:extLst>
                      <c:ext uri="{02D57815-91ED-43cb-92C2-25804820EDAC}">
                        <c15:formulaRef>
                          <c15:sqref>'Expenditure Graph'!$B$2</c15:sqref>
                        </c15:formulaRef>
                      </c:ext>
                    </c:extLst>
                    <c:strCache>
                      <c:ptCount val="1"/>
                      <c:pt idx="0">
                        <c:v>Foreign Aid</c:v>
                      </c:pt>
                    </c:strCache>
                  </c:strRef>
                </c:tx>
                <c:spPr>
                  <a:solidFill>
                    <a:schemeClr val="accent2"/>
                  </a:solidFill>
                </c:spPr>
                <c:invertIfNegative val="0"/>
                <c:cat>
                  <c:numRef>
                    <c:extLst>
                      <c:ext uri="{02D57815-91ED-43cb-92C2-25804820EDAC}">
                        <c15:formulaRef>
                          <c15:sqref>'Expenditure Graph'!$A$3:$A$22</c15:sqref>
                        </c15:formulaRef>
                      </c:ext>
                    </c:extLst>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extLst>
                      <c:ext uri="{02D57815-91ED-43cb-92C2-25804820EDAC}">
                        <c15:formulaRef>
                          <c15:sqref>'Expenditure Graph'!$B$3:$B$18</c15:sqref>
                        </c15:formulaRef>
                      </c:ext>
                    </c:extLst>
                    <c:numCache>
                      <c:formatCode>0.00</c:formatCode>
                      <c:ptCount val="16"/>
                      <c:pt idx="0">
                        <c:v>0.63102293856376113</c:v>
                      </c:pt>
                      <c:pt idx="1">
                        <c:v>0.73325432400864254</c:v>
                      </c:pt>
                      <c:pt idx="2">
                        <c:v>0.91172947103581914</c:v>
                      </c:pt>
                      <c:pt idx="3">
                        <c:v>1.0330549576792785</c:v>
                      </c:pt>
                      <c:pt idx="4">
                        <c:v>1.4661784225042747</c:v>
                      </c:pt>
                      <c:pt idx="5">
                        <c:v>1.807400137148844</c:v>
                      </c:pt>
                      <c:pt idx="6">
                        <c:v>1.9463021867276762</c:v>
                      </c:pt>
                      <c:pt idx="7">
                        <c:v>2.0107029635416147</c:v>
                      </c:pt>
                      <c:pt idx="8">
                        <c:v>2.4621365347541588</c:v>
                      </c:pt>
                      <c:pt idx="9">
                        <c:v>2.6448225177599141</c:v>
                      </c:pt>
                      <c:pt idx="10">
                        <c:v>2.7522054682430102</c:v>
                      </c:pt>
                      <c:pt idx="11">
                        <c:v>3.0045085071489308</c:v>
                      </c:pt>
                      <c:pt idx="12">
                        <c:v>3.1372196764890798</c:v>
                      </c:pt>
                      <c:pt idx="13">
                        <c:v>2.3660249012086605</c:v>
                      </c:pt>
                      <c:pt idx="14">
                        <c:v>2.5003125256253695</c:v>
                      </c:pt>
                      <c:pt idx="15">
                        <c:v>3.0925230396037136</c:v>
                      </c:pt>
                    </c:numCache>
                  </c:numRef>
                </c:val>
                <c:extLst>
                  <c:ext xmlns:c16="http://schemas.microsoft.com/office/drawing/2014/chart" uri="{C3380CC4-5D6E-409C-BE32-E72D297353CC}">
                    <c16:uniqueId val="{00000000-BE76-E84F-8DA7-39DADD3CFD83}"/>
                  </c:ext>
                </c:extLst>
              </c15:ser>
            </c15:filteredBarSeries>
          </c:ext>
        </c:extLst>
      </c:barChart>
      <c:catAx>
        <c:axId val="173449600"/>
        <c:scaling>
          <c:orientation val="minMax"/>
        </c:scaling>
        <c:delete val="0"/>
        <c:axPos val="b"/>
        <c:numFmt formatCode="General" sourceLinked="1"/>
        <c:majorTickMark val="out"/>
        <c:minorTickMark val="none"/>
        <c:tickLblPos val="nextTo"/>
        <c:crossAx val="173451136"/>
        <c:crosses val="autoZero"/>
        <c:auto val="1"/>
        <c:lblAlgn val="ctr"/>
        <c:lblOffset val="100"/>
        <c:noMultiLvlLbl val="0"/>
      </c:catAx>
      <c:valAx>
        <c:axId val="173451136"/>
        <c:scaling>
          <c:orientation val="minMax"/>
        </c:scaling>
        <c:delete val="0"/>
        <c:axPos val="l"/>
        <c:majorGridlines/>
        <c:title>
          <c:tx>
            <c:rich>
              <a:bodyPr rot="-5400000" vert="horz"/>
              <a:lstStyle/>
              <a:p>
                <a:pPr>
                  <a:defRPr/>
                </a:pPr>
                <a:r>
                  <a:rPr lang="en-US"/>
                  <a:t>US$ Billion</a:t>
                </a:r>
              </a:p>
            </c:rich>
          </c:tx>
          <c:layout>
            <c:manualLayout>
              <c:xMode val="edge"/>
              <c:yMode val="edge"/>
              <c:x val="3.6404414039787766E-2"/>
              <c:y val="0.38111446379636482"/>
            </c:manualLayout>
          </c:layout>
          <c:overlay val="0"/>
        </c:title>
        <c:numFmt formatCode="#,##0.0" sourceLinked="0"/>
        <c:majorTickMark val="out"/>
        <c:minorTickMark val="none"/>
        <c:tickLblPos val="nextTo"/>
        <c:crossAx val="173449600"/>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291890</xdr:colOff>
      <xdr:row>1</xdr:row>
      <xdr:rowOff>18838</xdr:rowOff>
    </xdr:from>
    <xdr:to>
      <xdr:col>13</xdr:col>
      <xdr:colOff>457200</xdr:colOff>
      <xdr:row>23</xdr:row>
      <xdr:rowOff>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0.49167</cdr:x>
      <cdr:y>0.79086</cdr:y>
    </cdr:from>
    <cdr:to>
      <cdr:x>0.97151</cdr:x>
      <cdr:y>0.96707</cdr:y>
    </cdr:to>
    <cdr:pic>
      <cdr:nvPicPr>
        <cdr:cNvPr id="2" name="Picture 1">
          <a:extLst xmlns:a="http://schemas.openxmlformats.org/drawingml/2006/main">
            <a:ext uri="{FF2B5EF4-FFF2-40B4-BE49-F238E27FC236}">
              <a16:creationId xmlns:a16="http://schemas.microsoft.com/office/drawing/2014/main" id="{EF3DD664-4AF9-9341-B739-71FDBC63880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247900" y="2515995"/>
          <a:ext cx="2193860" cy="560580"/>
        </a:xfrm>
        <a:prstGeom xmlns:a="http://schemas.openxmlformats.org/drawingml/2006/main" prst="rect">
          <a:avLst/>
        </a:prstGeom>
      </cdr:spPr>
    </cdr:pic>
  </cdr:relSizeAnchor>
  <cdr:relSizeAnchor xmlns:cdr="http://schemas.openxmlformats.org/drawingml/2006/chartDrawing">
    <cdr:from>
      <cdr:x>0.09816</cdr:x>
      <cdr:y>0.81345</cdr:y>
    </cdr:from>
    <cdr:to>
      <cdr:x>0.42948</cdr:x>
      <cdr:y>0.92876</cdr:y>
    </cdr:to>
    <cdr:sp macro="" textlink="">
      <cdr:nvSpPr>
        <cdr:cNvPr id="3" name="TextBox 2"/>
        <cdr:cNvSpPr txBox="1"/>
      </cdr:nvSpPr>
      <cdr:spPr>
        <a:xfrm xmlns:a="http://schemas.openxmlformats.org/drawingml/2006/main">
          <a:off x="695723" y="3335304"/>
          <a:ext cx="2348254" cy="4727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100" b="1"/>
            <a:t>Mar 2024</a:t>
          </a:r>
          <a:endParaRPr lang="en-US" sz="1100" b="1"/>
        </a:p>
        <a:p xmlns:a="http://schemas.openxmlformats.org/drawingml/2006/main">
          <a:r>
            <a:rPr lang="en-US" sz="1100" b="1"/>
            <a:t>Source:</a:t>
          </a:r>
          <a:r>
            <a:rPr lang="en-US" sz="1100" b="1" baseline="0"/>
            <a:t> Ministry of Finance of China</a:t>
          </a:r>
          <a:endParaRPr lang="en-US" sz="1100" b="1"/>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3C63F-4C13-714A-B6BC-95BC6FB7E160}">
  <dimension ref="A1:H2"/>
  <sheetViews>
    <sheetView workbookViewId="0">
      <selection activeCell="A4" sqref="A4"/>
    </sheetView>
  </sheetViews>
  <sheetFormatPr baseColWidth="10" defaultRowHeight="15" x14ac:dyDescent="0.2"/>
  <sheetData>
    <row r="1" spans="1:8" ht="51" customHeight="1" x14ac:dyDescent="0.2">
      <c r="A1" s="2" t="s">
        <v>14</v>
      </c>
      <c r="B1" s="16" t="s">
        <v>15</v>
      </c>
      <c r="C1" s="16"/>
      <c r="D1" s="16"/>
      <c r="E1" s="16"/>
      <c r="F1" s="16"/>
      <c r="G1" s="16"/>
      <c r="H1" s="16"/>
    </row>
    <row r="2" spans="1:8" ht="409.5" customHeight="1" x14ac:dyDescent="0.2">
      <c r="A2" s="15" t="s">
        <v>16</v>
      </c>
      <c r="B2" s="16" t="s">
        <v>17</v>
      </c>
      <c r="C2" s="16"/>
      <c r="D2" s="16"/>
      <c r="E2" s="16"/>
      <c r="F2" s="16"/>
      <c r="G2" s="16"/>
      <c r="H2" s="16"/>
    </row>
  </sheetData>
  <mergeCells count="2">
    <mergeCell ref="B1:H1"/>
    <mergeCell ref="B2:H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zoomScale="150" workbookViewId="0">
      <pane xSplit="1" ySplit="2" topLeftCell="B3" activePane="bottomRight" state="frozen"/>
      <selection pane="topRight" activeCell="B1" sqref="B1"/>
      <selection pane="bottomLeft" activeCell="A4" sqref="A4"/>
      <selection pane="bottomRight" activeCell="B18" sqref="B18"/>
    </sheetView>
  </sheetViews>
  <sheetFormatPr baseColWidth="10" defaultColWidth="8.83203125" defaultRowHeight="15" x14ac:dyDescent="0.2"/>
  <cols>
    <col min="1" max="1" width="11.5" customWidth="1"/>
    <col min="2" max="2" width="20.83203125" style="10" customWidth="1"/>
    <col min="3" max="3" width="15" style="11" customWidth="1"/>
    <col min="4" max="4" width="22.6640625" style="10" customWidth="1"/>
    <col min="6" max="6" width="11" bestFit="1" customWidth="1"/>
    <col min="10" max="10" width="13.1640625" customWidth="1"/>
    <col min="11" max="11" width="11" bestFit="1" customWidth="1"/>
    <col min="12" max="12" width="11.83203125" customWidth="1"/>
  </cols>
  <sheetData>
    <row r="1" spans="1:6" x14ac:dyDescent="0.2">
      <c r="A1" s="4" t="s">
        <v>3</v>
      </c>
    </row>
    <row r="2" spans="1:6" s="2" customFormat="1" ht="30" customHeight="1" x14ac:dyDescent="0.2">
      <c r="A2" s="6" t="s">
        <v>1</v>
      </c>
      <c r="B2" s="7" t="s">
        <v>7</v>
      </c>
      <c r="C2" s="9" t="s">
        <v>8</v>
      </c>
      <c r="D2" s="7" t="s">
        <v>6</v>
      </c>
    </row>
    <row r="3" spans="1:6" x14ac:dyDescent="0.2">
      <c r="A3" s="14">
        <v>2003</v>
      </c>
      <c r="B3" s="12">
        <f>(52.23*100000000)/1000000000</f>
        <v>5.2229999999999999</v>
      </c>
      <c r="C3" s="11">
        <v>8.2770366666666693</v>
      </c>
      <c r="D3" s="12">
        <f>B3/C3</f>
        <v>0.63102293856376113</v>
      </c>
      <c r="F3" s="8"/>
    </row>
    <row r="4" spans="1:6" x14ac:dyDescent="0.2">
      <c r="A4" s="14">
        <v>2004</v>
      </c>
      <c r="B4" s="12">
        <f>(60.69*100000000)/1000000000</f>
        <v>6.069</v>
      </c>
      <c r="C4" s="11">
        <v>8.2768008333333292</v>
      </c>
      <c r="D4" s="12">
        <f t="shared" ref="D4:D22" si="0">B4/C4</f>
        <v>0.73325432400864254</v>
      </c>
      <c r="F4" s="8"/>
    </row>
    <row r="5" spans="1:6" x14ac:dyDescent="0.2">
      <c r="A5" s="14">
        <v>2005</v>
      </c>
      <c r="B5" s="12">
        <f>(74.71*100000000)/1000000000</f>
        <v>7.4709999999999992</v>
      </c>
      <c r="C5" s="11">
        <v>8.1943166666666691</v>
      </c>
      <c r="D5" s="12">
        <f t="shared" si="0"/>
        <v>0.91172947103581914</v>
      </c>
      <c r="F5" s="8"/>
    </row>
    <row r="6" spans="1:6" x14ac:dyDescent="0.2">
      <c r="A6" s="14">
        <v>2006</v>
      </c>
      <c r="B6" s="12">
        <f>(82.37*100000000)/1000000000</f>
        <v>8.2370000000000001</v>
      </c>
      <c r="C6" s="11">
        <v>7.9734383333333296</v>
      </c>
      <c r="D6" s="12">
        <f t="shared" si="0"/>
        <v>1.0330549576792785</v>
      </c>
      <c r="F6" s="8"/>
    </row>
    <row r="7" spans="1:6" x14ac:dyDescent="0.2">
      <c r="A7" s="14">
        <v>2007</v>
      </c>
      <c r="B7" s="12">
        <f>(111.54*100000000)/1000000000</f>
        <v>11.154</v>
      </c>
      <c r="C7" s="11">
        <v>7.6075324999999996</v>
      </c>
      <c r="D7" s="12">
        <f t="shared" si="0"/>
        <v>1.4661784225042747</v>
      </c>
      <c r="F7" s="8"/>
    </row>
    <row r="8" spans="1:6" x14ac:dyDescent="0.2">
      <c r="A8" s="14">
        <v>2008</v>
      </c>
      <c r="B8" s="12">
        <f>(125.59*100000000)/1000000000</f>
        <v>12.558999999999999</v>
      </c>
      <c r="C8" s="11">
        <v>6.9486549999999996</v>
      </c>
      <c r="D8" s="12">
        <f t="shared" si="0"/>
        <v>1.807400137148844</v>
      </c>
      <c r="F8" s="8"/>
    </row>
    <row r="9" spans="1:6" x14ac:dyDescent="0.2">
      <c r="A9" s="14">
        <v>2009</v>
      </c>
      <c r="B9" s="13">
        <f>(132.96*100000000)/1000000000</f>
        <v>13.295999999999999</v>
      </c>
      <c r="C9" s="11">
        <v>6.8314160517666602</v>
      </c>
      <c r="D9" s="12">
        <f t="shared" si="0"/>
        <v>1.9463021867276762</v>
      </c>
      <c r="F9" s="8"/>
    </row>
    <row r="10" spans="1:6" x14ac:dyDescent="0.2">
      <c r="A10" s="14">
        <v>2010</v>
      </c>
      <c r="B10" s="13">
        <f>(136.13*100000000)/1000000000</f>
        <v>13.613</v>
      </c>
      <c r="C10" s="11">
        <v>6.7702690287094001</v>
      </c>
      <c r="D10" s="12">
        <f t="shared" si="0"/>
        <v>2.0107029635416147</v>
      </c>
      <c r="F10" s="8"/>
    </row>
    <row r="11" spans="1:6" x14ac:dyDescent="0.2">
      <c r="A11" s="14">
        <v>2011</v>
      </c>
      <c r="B11" s="12">
        <f>(159.09*100000000)/1000000000</f>
        <v>15.909000000000001</v>
      </c>
      <c r="C11" s="11">
        <v>6.4614613265500704</v>
      </c>
      <c r="D11" s="12">
        <f t="shared" si="0"/>
        <v>2.4621365347541588</v>
      </c>
      <c r="F11" s="8"/>
    </row>
    <row r="12" spans="1:6" x14ac:dyDescent="0.2">
      <c r="A12" s="14">
        <v>2012</v>
      </c>
      <c r="B12" s="13">
        <f>(166.95*100000000)/1000000000</f>
        <v>16.694999999999997</v>
      </c>
      <c r="C12" s="11">
        <v>6.3123328268318604</v>
      </c>
      <c r="D12" s="12">
        <f t="shared" si="0"/>
        <v>2.6448225177599141</v>
      </c>
      <c r="F12" s="8"/>
    </row>
    <row r="13" spans="1:6" x14ac:dyDescent="0.2">
      <c r="A13" s="14">
        <v>2013</v>
      </c>
      <c r="B13" s="13">
        <f>(170.52*100000000)/1000000000</f>
        <v>17.052000000000003</v>
      </c>
      <c r="C13" s="11">
        <v>6.19575834608231</v>
      </c>
      <c r="D13" s="12">
        <f t="shared" si="0"/>
        <v>2.7522054682430102</v>
      </c>
      <c r="F13" s="8"/>
    </row>
    <row r="14" spans="1:6" x14ac:dyDescent="0.2">
      <c r="A14" s="14">
        <v>2014</v>
      </c>
      <c r="B14" s="13">
        <f>(184.58*100000000)/1000000000</f>
        <v>18.457999999999998</v>
      </c>
      <c r="C14" s="11">
        <v>6.1434340944886703</v>
      </c>
      <c r="D14" s="12">
        <f t="shared" si="0"/>
        <v>3.0045085071489308</v>
      </c>
      <c r="F14" s="8"/>
    </row>
    <row r="15" spans="1:6" x14ac:dyDescent="0.2">
      <c r="A15" s="14">
        <v>2015</v>
      </c>
      <c r="B15" s="13">
        <f>(195.37*100000000)/1000000000</f>
        <v>19.536999999999999</v>
      </c>
      <c r="C15" s="11">
        <v>6.22748867298455</v>
      </c>
      <c r="D15" s="12">
        <f t="shared" si="0"/>
        <v>3.1372196764890798</v>
      </c>
      <c r="F15" s="8"/>
    </row>
    <row r="16" spans="1:6" x14ac:dyDescent="0.2">
      <c r="A16" s="14">
        <v>2016</v>
      </c>
      <c r="B16" s="13">
        <f>(157.21*100000000)/1000000000</f>
        <v>15.721</v>
      </c>
      <c r="C16" s="11">
        <v>6.6444778294468003</v>
      </c>
      <c r="D16" s="12">
        <f t="shared" si="0"/>
        <v>2.3660249012086605</v>
      </c>
      <c r="F16" s="8"/>
    </row>
    <row r="17" spans="1:6" x14ac:dyDescent="0.2">
      <c r="A17" s="14">
        <v>2017</v>
      </c>
      <c r="B17" s="13">
        <f>(168.99*100000000)/1000000000</f>
        <v>16.899000000000001</v>
      </c>
      <c r="C17" s="11">
        <v>6.7587550863359702</v>
      </c>
      <c r="D17" s="12">
        <f t="shared" si="0"/>
        <v>2.5003125256253695</v>
      </c>
      <c r="F17" s="8"/>
    </row>
    <row r="18" spans="1:6" x14ac:dyDescent="0.2">
      <c r="A18" s="14">
        <v>2018</v>
      </c>
      <c r="B18" s="13">
        <f>(204.6*100000000)/1000000000</f>
        <v>20.46</v>
      </c>
      <c r="C18" s="11">
        <v>6.6159571773543897</v>
      </c>
      <c r="D18" s="12">
        <f t="shared" si="0"/>
        <v>3.0925230396037136</v>
      </c>
      <c r="F18" s="8"/>
    </row>
    <row r="19" spans="1:6" x14ac:dyDescent="0.2">
      <c r="A19" s="14">
        <v>2019</v>
      </c>
      <c r="B19" s="13">
        <f>(215.49*100000000)/1000000000</f>
        <v>21.548999999999999</v>
      </c>
      <c r="C19" s="11">
        <v>6.9083850099290096</v>
      </c>
      <c r="D19" s="12">
        <f t="shared" si="0"/>
        <v>3.1192529033962217</v>
      </c>
      <c r="F19" s="8"/>
    </row>
    <row r="20" spans="1:6" x14ac:dyDescent="0.2">
      <c r="A20" s="14">
        <v>2020</v>
      </c>
      <c r="B20" s="13">
        <v>20.303999999999998</v>
      </c>
      <c r="C20" s="11">
        <v>6.9007672694492497</v>
      </c>
      <c r="D20" s="12">
        <f t="shared" si="0"/>
        <v>2.942281518446348</v>
      </c>
      <c r="F20" s="8"/>
    </row>
    <row r="21" spans="1:6" x14ac:dyDescent="0.2">
      <c r="A21" s="14">
        <v>2021</v>
      </c>
      <c r="B21" s="13">
        <v>19.86</v>
      </c>
      <c r="C21" s="11">
        <v>6.4489751802431599</v>
      </c>
      <c r="D21" s="12">
        <f t="shared" si="0"/>
        <v>3.07955906867844</v>
      </c>
      <c r="F21" s="8"/>
    </row>
    <row r="22" spans="1:6" x14ac:dyDescent="0.2">
      <c r="A22" s="14">
        <v>2022</v>
      </c>
      <c r="B22" s="13">
        <v>20.977</v>
      </c>
      <c r="C22" s="11">
        <v>6.7371581123711897</v>
      </c>
      <c r="D22" s="12">
        <f t="shared" si="0"/>
        <v>3.1136273856302594</v>
      </c>
      <c r="F22" s="8"/>
    </row>
    <row r="24" spans="1:6" x14ac:dyDescent="0.2">
      <c r="A24" t="s">
        <v>2</v>
      </c>
    </row>
    <row r="25" spans="1:6" x14ac:dyDescent="0.2">
      <c r="A25" t="s">
        <v>12</v>
      </c>
    </row>
    <row r="26" spans="1:6" x14ac:dyDescent="0.2">
      <c r="A26" t="s">
        <v>10</v>
      </c>
    </row>
    <row r="27" spans="1:6" x14ac:dyDescent="0.2">
      <c r="A27" t="s">
        <v>9</v>
      </c>
    </row>
  </sheetData>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9"/>
  <sheetViews>
    <sheetView tabSelected="1" zoomScale="75" workbookViewId="0">
      <selection activeCell="A31" sqref="A31"/>
    </sheetView>
  </sheetViews>
  <sheetFormatPr baseColWidth="10" defaultColWidth="8.83203125" defaultRowHeight="15" x14ac:dyDescent="0.2"/>
  <cols>
    <col min="1" max="1" width="11.5" customWidth="1"/>
    <col min="2" max="2" width="29.6640625" style="1" customWidth="1"/>
  </cols>
  <sheetData>
    <row r="1" spans="1:2" x14ac:dyDescent="0.2">
      <c r="A1" s="17" t="s">
        <v>5</v>
      </c>
      <c r="B1" s="17"/>
    </row>
    <row r="2" spans="1:2" ht="32" x14ac:dyDescent="0.2">
      <c r="A2" s="3" t="s">
        <v>4</v>
      </c>
      <c r="B2" s="3" t="s">
        <v>0</v>
      </c>
    </row>
    <row r="3" spans="1:2" x14ac:dyDescent="0.2">
      <c r="A3" s="5">
        <v>2003</v>
      </c>
      <c r="B3" s="12">
        <f>'Foreign Aid Expenditure'!D3</f>
        <v>0.63102293856376113</v>
      </c>
    </row>
    <row r="4" spans="1:2" x14ac:dyDescent="0.2">
      <c r="A4" s="5">
        <v>2004</v>
      </c>
      <c r="B4" s="12">
        <f>'Foreign Aid Expenditure'!D4</f>
        <v>0.73325432400864254</v>
      </c>
    </row>
    <row r="5" spans="1:2" x14ac:dyDescent="0.2">
      <c r="A5" s="5">
        <v>2005</v>
      </c>
      <c r="B5" s="12">
        <f>'Foreign Aid Expenditure'!D5</f>
        <v>0.91172947103581914</v>
      </c>
    </row>
    <row r="6" spans="1:2" x14ac:dyDescent="0.2">
      <c r="A6" s="5">
        <v>2006</v>
      </c>
      <c r="B6" s="12">
        <f>'Foreign Aid Expenditure'!D6</f>
        <v>1.0330549576792785</v>
      </c>
    </row>
    <row r="7" spans="1:2" x14ac:dyDescent="0.2">
      <c r="A7" s="5">
        <v>2007</v>
      </c>
      <c r="B7" s="12">
        <f>'Foreign Aid Expenditure'!D7</f>
        <v>1.4661784225042747</v>
      </c>
    </row>
    <row r="8" spans="1:2" x14ac:dyDescent="0.2">
      <c r="A8" s="5">
        <v>2008</v>
      </c>
      <c r="B8" s="12">
        <f>'Foreign Aid Expenditure'!D8</f>
        <v>1.807400137148844</v>
      </c>
    </row>
    <row r="9" spans="1:2" x14ac:dyDescent="0.2">
      <c r="A9" s="5">
        <v>2009</v>
      </c>
      <c r="B9" s="12">
        <f>'Foreign Aid Expenditure'!D9</f>
        <v>1.9463021867276762</v>
      </c>
    </row>
    <row r="10" spans="1:2" x14ac:dyDescent="0.2">
      <c r="A10" s="5">
        <v>2010</v>
      </c>
      <c r="B10" s="12">
        <f>'Foreign Aid Expenditure'!D10</f>
        <v>2.0107029635416147</v>
      </c>
    </row>
    <row r="11" spans="1:2" x14ac:dyDescent="0.2">
      <c r="A11" s="5">
        <v>2011</v>
      </c>
      <c r="B11" s="12">
        <f>'Foreign Aid Expenditure'!D11</f>
        <v>2.4621365347541588</v>
      </c>
    </row>
    <row r="12" spans="1:2" x14ac:dyDescent="0.2">
      <c r="A12" s="5">
        <v>2012</v>
      </c>
      <c r="B12" s="12">
        <f>'Foreign Aid Expenditure'!D12</f>
        <v>2.6448225177599141</v>
      </c>
    </row>
    <row r="13" spans="1:2" x14ac:dyDescent="0.2">
      <c r="A13" s="5">
        <v>2013</v>
      </c>
      <c r="B13" s="12">
        <f>'Foreign Aid Expenditure'!D13</f>
        <v>2.7522054682430102</v>
      </c>
    </row>
    <row r="14" spans="1:2" x14ac:dyDescent="0.2">
      <c r="A14" s="5">
        <v>2014</v>
      </c>
      <c r="B14" s="12">
        <f>'Foreign Aid Expenditure'!D14</f>
        <v>3.0045085071489308</v>
      </c>
    </row>
    <row r="15" spans="1:2" x14ac:dyDescent="0.2">
      <c r="A15" s="5">
        <v>2015</v>
      </c>
      <c r="B15" s="12">
        <f>'Foreign Aid Expenditure'!D15</f>
        <v>3.1372196764890798</v>
      </c>
    </row>
    <row r="16" spans="1:2" x14ac:dyDescent="0.2">
      <c r="A16" s="5">
        <v>2016</v>
      </c>
      <c r="B16" s="12">
        <f>'Foreign Aid Expenditure'!D16</f>
        <v>2.3660249012086605</v>
      </c>
    </row>
    <row r="17" spans="1:2" x14ac:dyDescent="0.2">
      <c r="A17" s="5">
        <v>2017</v>
      </c>
      <c r="B17" s="12">
        <f>'Foreign Aid Expenditure'!D17</f>
        <v>2.5003125256253695</v>
      </c>
    </row>
    <row r="18" spans="1:2" x14ac:dyDescent="0.2">
      <c r="A18" s="5">
        <v>2018</v>
      </c>
      <c r="B18" s="12">
        <f>'Foreign Aid Expenditure'!D18</f>
        <v>3.0925230396037136</v>
      </c>
    </row>
    <row r="19" spans="1:2" x14ac:dyDescent="0.2">
      <c r="A19" s="5">
        <v>2019</v>
      </c>
      <c r="B19" s="12">
        <f>'Foreign Aid Expenditure'!D19</f>
        <v>3.1192529033962217</v>
      </c>
    </row>
    <row r="20" spans="1:2" x14ac:dyDescent="0.2">
      <c r="A20" s="5">
        <v>2020</v>
      </c>
      <c r="B20" s="12">
        <f>'Foreign Aid Expenditure'!D20</f>
        <v>2.942281518446348</v>
      </c>
    </row>
    <row r="21" spans="1:2" x14ac:dyDescent="0.2">
      <c r="A21" s="5">
        <v>2021</v>
      </c>
      <c r="B21" s="12">
        <f>'Foreign Aid Expenditure'!D21</f>
        <v>3.07955906867844</v>
      </c>
    </row>
    <row r="22" spans="1:2" x14ac:dyDescent="0.2">
      <c r="A22" s="5">
        <v>2022</v>
      </c>
      <c r="B22" s="12">
        <f>'Foreign Aid Expenditure'!D22</f>
        <v>3.1136273856302594</v>
      </c>
    </row>
    <row r="26" spans="1:2" x14ac:dyDescent="0.2">
      <c r="A26" t="s">
        <v>2</v>
      </c>
    </row>
    <row r="27" spans="1:2" x14ac:dyDescent="0.2">
      <c r="A27" t="s">
        <v>11</v>
      </c>
    </row>
    <row r="28" spans="1:2" x14ac:dyDescent="0.2">
      <c r="A28" t="s">
        <v>13</v>
      </c>
    </row>
    <row r="29" spans="1:2" x14ac:dyDescent="0.2">
      <c r="A29" t="s">
        <v>9</v>
      </c>
    </row>
  </sheetData>
  <mergeCells count="1">
    <mergeCell ref="A1:B1"/>
  </mergeCells>
  <phoneticPr fontId="5" type="noConversion"/>
  <pageMargins left="0.7" right="0.7" top="0.75" bottom="0.75" header="0.3" footer="0.3"/>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Note</vt:lpstr>
      <vt:lpstr>Foreign Aid Expenditure</vt:lpstr>
      <vt:lpstr>Expenditure 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Sais</dc:creator>
  <cp:lastModifiedBy>Yufan Huang</cp:lastModifiedBy>
  <dcterms:created xsi:type="dcterms:W3CDTF">2017-02-02T21:27:22Z</dcterms:created>
  <dcterms:modified xsi:type="dcterms:W3CDTF">2024-03-13T00:17:17Z</dcterms:modified>
</cp:coreProperties>
</file>